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1">'PARA+RAD+LEUC'!$A$1:$J$29</definedName>
  </definedNames>
  <calcPr fullCalcOnLoad="1"/>
</workbook>
</file>

<file path=xl/sharedStrings.xml><?xml version="1.0" encoding="utf-8"?>
<sst xmlns="http://schemas.openxmlformats.org/spreadsheetml/2006/main" count="323" uniqueCount="145">
  <si>
    <t>Cod tip decont</t>
  </si>
  <si>
    <t>Descriere</t>
  </si>
  <si>
    <t>Cod partener</t>
  </si>
  <si>
    <t>Nume partener</t>
  </si>
  <si>
    <t>Nr. contract</t>
  </si>
  <si>
    <t>An contract</t>
  </si>
  <si>
    <t>NHPPOLI_AMIL_MED</t>
  </si>
  <si>
    <t>Decont medicamente - 6.5.3 Amiloidoza cu transtiretina</t>
  </si>
  <si>
    <t>IS01</t>
  </si>
  <si>
    <t>SPITALUL CLINIC JUDETEAN DE URGENTA SF. SPIRIDON IASI</t>
  </si>
  <si>
    <t>2022</t>
  </si>
  <si>
    <t>NHPT_HEP_MED_MED</t>
  </si>
  <si>
    <t>Decont medicamente pentru tratamentul recidivei hepatitei cronice la bolnavii cu transplant hepatic</t>
  </si>
  <si>
    <t>NHPSINDROM_IMUP_MED</t>
  </si>
  <si>
    <t>Decont medicamente pentru Sindrom de imunodeficienta primara</t>
  </si>
  <si>
    <t>NHPBR_SPT_CV_MED</t>
  </si>
  <si>
    <t>Decont medicamente Boli rare - incluse conditionat tratament spitalicesc(6.27)</t>
  </si>
  <si>
    <t>NHPENDO_MED</t>
  </si>
  <si>
    <t>Decont medicamente pentru programul national de boli endocrine</t>
  </si>
  <si>
    <t>NHPSHU_HPN_MED</t>
  </si>
  <si>
    <t>Decont medicamente SHU_HPN</t>
  </si>
  <si>
    <t>NHPORTO_MAT</t>
  </si>
  <si>
    <t>Decont materiale sanitare pentru programul national de ortopedie</t>
  </si>
  <si>
    <t>NHPDIABET_MAT</t>
  </si>
  <si>
    <t>Decont materiale sanitare pentru programul national de diabet zaharat</t>
  </si>
  <si>
    <t>NHPCARDIO_MAT</t>
  </si>
  <si>
    <t>Decont materiale sanitare pentru programul national de boli cardiovasculare</t>
  </si>
  <si>
    <t>NHPDIABET_MED</t>
  </si>
  <si>
    <t>Decont medicamente pentru programul national de diabet zaharat</t>
  </si>
  <si>
    <t>NHPHEMO_MED</t>
  </si>
  <si>
    <t>Decont medicamente pentru programul national de hemofilie, talasemie si alte boli rare</t>
  </si>
  <si>
    <t>IS02</t>
  </si>
  <si>
    <t>SPITALUL CLINIC DE URGENTA PENTRU COPII "SF.MARIA" IASI</t>
  </si>
  <si>
    <t>NHPDTAIP_HC_D_MAT</t>
  </si>
  <si>
    <t>Decont materiale sanitare pentru tratamentul hidrocefaliei congenitale sau dobandite la copil</t>
  </si>
  <si>
    <t>NHPHFA_BH4_MED</t>
  </si>
  <si>
    <t>Decont medicamente pentru adulti si copii cu hiperfenilalaninemie diagnosticati cu fenilcetonurie sau deficit de tetrahidrobiopterina (BH4)</t>
  </si>
  <si>
    <t>NHPPONCO_MED</t>
  </si>
  <si>
    <t>Decont medicamente pentru programul national de oncologie</t>
  </si>
  <si>
    <t>IS03</t>
  </si>
  <si>
    <t>INSTITUTUL DE BOLI CARDIOVASCULARE "PROF.DR. G.I.M. GEORGESCU" IASI</t>
  </si>
  <si>
    <t>NHPH_POMPE_MED</t>
  </si>
  <si>
    <t>Decont medicamente pentru Boala Pompe</t>
  </si>
  <si>
    <t>IS04</t>
  </si>
  <si>
    <t>SPITALUL CLINIC  DR.C.I.PARHON IASI</t>
  </si>
  <si>
    <t>NHPH_FABRY_MED</t>
  </si>
  <si>
    <t>Decont medicamente pentru Boala Fabry</t>
  </si>
  <si>
    <t>NHPSCLER_TUB_MED</t>
  </si>
  <si>
    <t>Decont medicamente pentru scleroza tuberoasa</t>
  </si>
  <si>
    <t>NHPH_PULM_MED</t>
  </si>
  <si>
    <t>Decont medicamente pentru hipertensiune pulmonara</t>
  </si>
  <si>
    <t>IS07</t>
  </si>
  <si>
    <t>SPITALUL CLINIC DE PNEUMOFTIZIOLOGIE IASI</t>
  </si>
  <si>
    <t>NHPDTAIP_DN_MAT</t>
  </si>
  <si>
    <t>Decont materiale sanitare pentru tratamentul durerii neuropate prin implant de neurostimulator med.</t>
  </si>
  <si>
    <t>IS11</t>
  </si>
  <si>
    <t>SP. CL. URGENTA  "PROF. DR. N. OBLU" IASI</t>
  </si>
  <si>
    <t>1700</t>
  </si>
  <si>
    <t>NHPNEURO_DI_MED</t>
  </si>
  <si>
    <t>Decont medicamente pentru boli neurologice degenerative/inflamatorii</t>
  </si>
  <si>
    <t>NHPDTAIP_RI_MAT</t>
  </si>
  <si>
    <t>Decont materiale sanitare pentru radiologie interventionala</t>
  </si>
  <si>
    <t>IS12</t>
  </si>
  <si>
    <t>SPITALUL CLINIC DE RECUPERARE IASI</t>
  </si>
  <si>
    <t>NHPSURDO_MAT</t>
  </si>
  <si>
    <t>Decont materiale sanitare pentru subprogramul de tratament al surditatii congenitale prin implant cohlear si proteze auditive</t>
  </si>
  <si>
    <t>NHPNEURO_MED</t>
  </si>
  <si>
    <t>Decont medicamente pentru subprogramul de tratament al sclerozei multiple</t>
  </si>
  <si>
    <t>NHPTDM_MED</t>
  </si>
  <si>
    <t>Decont medicamente CJ - 11.2 Tulburare depresiva majora</t>
  </si>
  <si>
    <t>IS14</t>
  </si>
  <si>
    <t>SPITALUL MUNICIPAL DE URGENTA PASCANI</t>
  </si>
  <si>
    <t>IS32</t>
  </si>
  <si>
    <t>CENTRUL DE ONCOLOGIE EUROCLINIC SRL</t>
  </si>
  <si>
    <t>NHPPONCO_MAMAR_MAT</t>
  </si>
  <si>
    <t>Decont materiale sanitare pentru Afectiuni oncologice prin endoprotezare</t>
  </si>
  <si>
    <t>IS36</t>
  </si>
  <si>
    <t>INSTITUTUL REGIONAL DE ONCOLOGIE IASI</t>
  </si>
  <si>
    <t>2707</t>
  </si>
  <si>
    <t>IS48</t>
  </si>
  <si>
    <t>MNT HEALTHCARE EUROPE SRL</t>
  </si>
  <si>
    <t>DECONTURI PNS DECEMBRIE 2023</t>
  </si>
  <si>
    <t>DECONT nov. 2023</t>
  </si>
  <si>
    <t>UCRAINA nov. 2023</t>
  </si>
  <si>
    <t>ACT.CURENTA NOV.23</t>
  </si>
  <si>
    <t>TOTAL DECONT/PNS nov 2023</t>
  </si>
  <si>
    <t>mii lei</t>
  </si>
  <si>
    <t>DECONT dec. 2023</t>
  </si>
  <si>
    <t>UCRAINA dec. 2023</t>
  </si>
  <si>
    <t>ACT.CURENTA DEC.23</t>
  </si>
  <si>
    <t>TOTAL DECONT/PNS DEC2023</t>
  </si>
  <si>
    <t>TOTAL</t>
  </si>
  <si>
    <t>Decont medicamente pentru subprogramul de tratament al sclerozei multiple COST VOLUM</t>
  </si>
  <si>
    <t>Decont medicamente pentru programul national de oncologie COST VOLUM</t>
  </si>
  <si>
    <t>RADIOTERAPIE</t>
  </si>
  <si>
    <t>Tip decont</t>
  </si>
  <si>
    <t>Partner code</t>
  </si>
  <si>
    <t>Partner name</t>
  </si>
  <si>
    <t>Descriere tip decont</t>
  </si>
  <si>
    <t>NHP_SRV_RDT</t>
  </si>
  <si>
    <t>Decont servicii radioterapie in cadrul subprogramului de radioterapie a bolnavilor cu afectiuni oncologice</t>
  </si>
  <si>
    <t>3404</t>
  </si>
  <si>
    <t>2017</t>
  </si>
  <si>
    <t>am scazut 640 lei Ukr aug +12160 UKR sep</t>
  </si>
  <si>
    <t>IS43</t>
  </si>
  <si>
    <t>ELITYS HOSPITAL</t>
  </si>
  <si>
    <t xml:space="preserve">TOTAL </t>
  </si>
  <si>
    <t>LEUCEMII+GAMA KNIFE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</si>
  <si>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</si>
  <si>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</si>
  <si>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</si>
  <si>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</si>
  <si>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</si>
  <si>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</si>
  <si>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</si>
  <si>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</si>
  <si>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</si>
  <si>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</si>
  <si>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</si>
  <si>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</si>
  <si>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</si>
  <si>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</si>
  <si>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</si>
  <si>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</si>
  <si>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</si>
  <si>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</si>
  <si>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</si>
  <si>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</si>
  <si>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</si>
  <si>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</si>
  <si>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SPITAL MUNICIPAL PASCANI</t>
  </si>
  <si>
    <t>TOP MEDICAL GRUP</t>
  </si>
  <si>
    <t>CLINICA SANTE</t>
  </si>
  <si>
    <t>is01</t>
  </si>
  <si>
    <t>is02</t>
  </si>
  <si>
    <t>is03</t>
  </si>
  <si>
    <t>is04</t>
  </si>
  <si>
    <t>is07</t>
  </si>
  <si>
    <t>is11</t>
  </si>
  <si>
    <t>is12</t>
  </si>
  <si>
    <t>is14</t>
  </si>
  <si>
    <t>is32</t>
  </si>
  <si>
    <t>is36</t>
  </si>
  <si>
    <t>is43</t>
  </si>
  <si>
    <t>is48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</si>
</sst>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5"/>
      <name val="Arial"/>
      <family val="2"/>
    </font>
    <font>
      <sz val="8"/>
      <color rgb="FFFF0000"/>
      <name val="Arial"/>
      <family val="2"/>
    </font>
    <font>
      <b/>
      <sz val="8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1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4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wrapText="1"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right" wrapText="1"/>
    </xf>
    <xf numFmtId="0" fontId="3" fillId="0" borderId="0" xfId="55" applyFont="1">
      <alignment/>
      <protection/>
    </xf>
    <xf numFmtId="17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0" fontId="45" fillId="0" borderId="0" xfId="55" applyFont="1">
      <alignment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33" borderId="15" xfId="55" applyFont="1" applyFill="1" applyBorder="1" applyAlignment="1">
      <alignment horizontal="center" wrapText="1"/>
      <protection/>
    </xf>
    <xf numFmtId="0" fontId="5" fillId="33" borderId="12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34" borderId="11" xfId="55" applyFont="1" applyFill="1" applyBorder="1" applyAlignment="1">
      <alignment horizontal="center" wrapText="1"/>
      <protection/>
    </xf>
    <xf numFmtId="0" fontId="45" fillId="0" borderId="0" xfId="55" applyFont="1" applyAlignment="1">
      <alignment wrapText="1"/>
      <protection/>
    </xf>
    <xf numFmtId="0" fontId="3" fillId="0" borderId="0" xfId="55" applyFont="1" applyAlignment="1">
      <alignment wrapText="1"/>
      <protection/>
    </xf>
    <xf numFmtId="0" fontId="3" fillId="0" borderId="12" xfId="55" applyFont="1" applyBorder="1" applyAlignment="1">
      <alignment wrapText="1"/>
      <protection/>
    </xf>
    <xf numFmtId="0" fontId="3" fillId="0" borderId="11" xfId="55" applyFont="1" applyBorder="1" applyAlignment="1">
      <alignment wrapText="1"/>
      <protection/>
    </xf>
    <xf numFmtId="0" fontId="3" fillId="0" borderId="16" xfId="55" applyFont="1" applyBorder="1" applyAlignment="1">
      <alignment wrapText="1"/>
      <protection/>
    </xf>
    <xf numFmtId="0" fontId="3" fillId="0" borderId="11" xfId="55" applyFont="1" applyBorder="1" applyAlignment="1">
      <alignment horizontal="right" wrapText="1"/>
      <protection/>
    </xf>
    <xf numFmtId="4" fontId="3" fillId="35" borderId="11" xfId="55" applyNumberFormat="1" applyFont="1" applyFill="1" applyBorder="1" applyAlignment="1">
      <alignment horizontal="right" wrapText="1"/>
      <protection/>
    </xf>
    <xf numFmtId="164" fontId="4" fillId="0" borderId="11" xfId="55" applyNumberFormat="1" applyFont="1" applyBorder="1" applyAlignment="1">
      <alignment wrapText="1"/>
      <protection/>
    </xf>
    <xf numFmtId="4" fontId="45" fillId="0" borderId="0" xfId="55" applyNumberFormat="1" applyFont="1" applyAlignment="1">
      <alignment wrapText="1"/>
      <protection/>
    </xf>
    <xf numFmtId="0" fontId="46" fillId="0" borderId="0" xfId="55" applyFont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4" fontId="3" fillId="0" borderId="11" xfId="55" applyNumberFormat="1" applyFont="1" applyBorder="1" applyAlignment="1">
      <alignment horizontal="right" wrapText="1"/>
      <protection/>
    </xf>
    <xf numFmtId="0" fontId="3" fillId="0" borderId="15" xfId="55" applyFont="1" applyBorder="1" applyAlignment="1">
      <alignment wrapText="1"/>
      <protection/>
    </xf>
    <xf numFmtId="4" fontId="3" fillId="0" borderId="16" xfId="55" applyNumberFormat="1" applyFont="1" applyBorder="1" applyAlignment="1">
      <alignment horizontal="right" wrapText="1"/>
      <protection/>
    </xf>
    <xf numFmtId="0" fontId="4" fillId="0" borderId="11" xfId="55" applyFont="1" applyBorder="1">
      <alignment/>
      <protection/>
    </xf>
    <xf numFmtId="0" fontId="4" fillId="0" borderId="11" xfId="55" applyFont="1" applyBorder="1" applyAlignment="1">
      <alignment horizontal="right"/>
      <protection/>
    </xf>
    <xf numFmtId="4" fontId="4" fillId="0" borderId="11" xfId="55" applyNumberFormat="1" applyFont="1" applyBorder="1">
      <alignment/>
      <protection/>
    </xf>
    <xf numFmtId="165" fontId="4" fillId="0" borderId="11" xfId="55" applyNumberFormat="1" applyFont="1" applyBorder="1">
      <alignment/>
      <protection/>
    </xf>
    <xf numFmtId="4" fontId="47" fillId="0" borderId="0" xfId="55" applyNumberFormat="1" applyFont="1">
      <alignment/>
      <protection/>
    </xf>
    <xf numFmtId="0" fontId="3" fillId="0" borderId="0" xfId="55" applyFont="1" applyBorder="1" applyAlignment="1">
      <alignment horizontal="right"/>
      <protection/>
    </xf>
    <xf numFmtId="4" fontId="3" fillId="0" borderId="0" xfId="55" applyNumberFormat="1" applyFont="1">
      <alignment/>
      <protection/>
    </xf>
    <xf numFmtId="0" fontId="4" fillId="34" borderId="11" xfId="55" applyFont="1" applyFill="1" applyBorder="1" applyAlignment="1">
      <alignment wrapText="1"/>
      <protection/>
    </xf>
    <xf numFmtId="0" fontId="4" fillId="34" borderId="14" xfId="55" applyFont="1" applyFill="1" applyBorder="1" applyAlignment="1">
      <alignment horizontal="center" wrapText="1"/>
      <protection/>
    </xf>
    <xf numFmtId="0" fontId="3" fillId="0" borderId="11" xfId="55" applyFont="1" applyBorder="1">
      <alignment/>
      <protection/>
    </xf>
    <xf numFmtId="4" fontId="3" fillId="0" borderId="11" xfId="55" applyNumberFormat="1" applyFont="1" applyBorder="1" applyAlignment="1">
      <alignment/>
      <protection/>
    </xf>
    <xf numFmtId="4" fontId="3" fillId="0" borderId="11" xfId="55" applyNumberFormat="1" applyFont="1" applyBorder="1">
      <alignment/>
      <protection/>
    </xf>
    <xf numFmtId="165" fontId="3" fillId="0" borderId="0" xfId="55" applyNumberFormat="1" applyFont="1">
      <alignment/>
      <protection/>
    </xf>
    <xf numFmtId="166" fontId="4" fillId="0" borderId="11" xfId="55" applyNumberFormat="1" applyFont="1" applyBorder="1" applyAlignment="1">
      <alignment wrapText="1"/>
      <protection/>
    </xf>
    <xf numFmtId="0" fontId="4" fillId="0" borderId="17" xfId="55" applyFont="1" applyBorder="1">
      <alignment/>
      <protection/>
    </xf>
    <xf numFmtId="4" fontId="4" fillId="0" borderId="11" xfId="55" applyNumberFormat="1" applyFont="1" applyBorder="1" applyAlignment="1">
      <alignment horizontal="right"/>
      <protection/>
    </xf>
    <xf numFmtId="166" fontId="4" fillId="0" borderId="11" xfId="55" applyNumberFormat="1" applyFont="1" applyBorder="1" applyAlignment="1">
      <alignment horizontal="right"/>
      <protection/>
    </xf>
    <xf numFmtId="0" fontId="47" fillId="0" borderId="0" xfId="55" applyFont="1">
      <alignment/>
      <protection/>
    </xf>
    <xf numFmtId="0" fontId="3" fillId="0" borderId="0" xfId="55" applyFont="1" applyBorder="1">
      <alignment/>
      <protection/>
    </xf>
    <xf numFmtId="4" fontId="3" fillId="0" borderId="0" xfId="55" applyNumberFormat="1" applyFont="1" applyBorder="1" applyAlignment="1">
      <alignment horizontal="right"/>
      <protection/>
    </xf>
    <xf numFmtId="166" fontId="4" fillId="0" borderId="0" xfId="55" applyNumberFormat="1" applyFont="1">
      <alignment/>
      <protection/>
    </xf>
    <xf numFmtId="0" fontId="3" fillId="0" borderId="18" xfId="55" applyFont="1" applyBorder="1">
      <alignment/>
      <protection/>
    </xf>
    <xf numFmtId="0" fontId="4" fillId="0" borderId="0" xfId="55" applyFont="1" applyBorder="1">
      <alignment/>
      <protection/>
    </xf>
    <xf numFmtId="0" fontId="3" fillId="0" borderId="11" xfId="55" applyFont="1" applyBorder="1" applyAlignment="1">
      <alignment horizontal="left" wrapText="1"/>
      <protection/>
    </xf>
    <xf numFmtId="4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K4" sqref="K1:L16384"/>
    </sheetView>
  </sheetViews>
  <sheetFormatPr defaultColWidth="9.140625" defaultRowHeight="12.75" outlineLevelCol="1"/>
  <cols>
    <col min="1" max="1" width="9.140625" style="0" customWidth="1"/>
    <col min="2" max="2" width="38.28125" style="0" customWidth="1"/>
    <col min="3" max="3" width="24.7109375" style="0" customWidth="1"/>
    <col min="4" max="4" width="42.8515625" style="0" customWidth="1"/>
    <col min="5" max="6" width="15.00390625" style="0" hidden="1" customWidth="1" outlineLevel="1"/>
    <col min="7" max="7" width="15.00390625" style="0" customWidth="1" collapsed="1"/>
    <col min="8" max="8" width="15.00390625" style="0" customWidth="1"/>
    <col min="9" max="9" width="15.421875" style="0" customWidth="1"/>
    <col min="11" max="11" width="9.140625" style="0" hidden="1" customWidth="1" outlineLevel="1"/>
    <col min="12" max="12" width="17.7109375" style="0" hidden="1" customWidth="1" outlineLevel="1"/>
    <col min="13" max="13" width="9.140625" style="0" customWidth="1" collapsed="1"/>
  </cols>
  <sheetData>
    <row r="1" ht="12.75">
      <c r="A1" s="15" t="s">
        <v>81</v>
      </c>
    </row>
    <row r="2" spans="1:9" s="70" customFormat="1" ht="36">
      <c r="A2" s="67" t="s">
        <v>2</v>
      </c>
      <c r="B2" s="67" t="s">
        <v>3</v>
      </c>
      <c r="C2" s="67" t="s">
        <v>0</v>
      </c>
      <c r="D2" s="67" t="s">
        <v>1</v>
      </c>
      <c r="E2" s="68" t="s">
        <v>87</v>
      </c>
      <c r="F2" s="69" t="s">
        <v>88</v>
      </c>
      <c r="G2" s="69" t="s">
        <v>89</v>
      </c>
      <c r="H2" s="69" t="s">
        <v>90</v>
      </c>
      <c r="I2" s="69" t="s">
        <v>86</v>
      </c>
    </row>
    <row r="3" spans="1:12" s="2" customFormat="1" ht="24.75" customHeight="1">
      <c r="A3" s="4" t="s">
        <v>55</v>
      </c>
      <c r="B3" s="4" t="s">
        <v>56</v>
      </c>
      <c r="C3" s="4" t="s">
        <v>58</v>
      </c>
      <c r="D3" s="4" t="s">
        <v>59</v>
      </c>
      <c r="E3" s="5">
        <v>354389.08</v>
      </c>
      <c r="F3" s="4"/>
      <c r="G3" s="65">
        <f>E3-F3</f>
        <v>354389.08</v>
      </c>
      <c r="H3" s="65">
        <f>G3+G4+G5+G6+G7+G8+G9+G10+G11+G12+G13+G14+G15</f>
        <v>4162236.25</v>
      </c>
      <c r="I3" s="66">
        <f>H3/1000</f>
        <v>4162.23625</v>
      </c>
      <c r="K3" s="71" t="s">
        <v>133</v>
      </c>
      <c r="L3" s="72">
        <f>G5+G12+G15+G16+G17+G20+G22+G30+G37+G40+G42</f>
        <v>5486386.57</v>
      </c>
    </row>
    <row r="4" spans="1:12" s="2" customFormat="1" ht="24.75" customHeight="1">
      <c r="A4" s="4" t="s">
        <v>62</v>
      </c>
      <c r="B4" s="4" t="s">
        <v>63</v>
      </c>
      <c r="C4" s="4" t="s">
        <v>58</v>
      </c>
      <c r="D4" s="4" t="s">
        <v>59</v>
      </c>
      <c r="E4" s="5">
        <v>113427.8</v>
      </c>
      <c r="F4" s="4"/>
      <c r="G4" s="65">
        <f aca="true" t="shared" si="0" ref="G4:G33">E4-F4</f>
        <v>113427.8</v>
      </c>
      <c r="H4" s="4"/>
      <c r="I4" s="4"/>
      <c r="K4" s="71" t="s">
        <v>134</v>
      </c>
      <c r="L4" s="72">
        <f>G6+G11+G13+G18+G21+G25+G31+G38+G47</f>
        <v>2060469.68</v>
      </c>
    </row>
    <row r="5" spans="1:12" s="2" customFormat="1" ht="24.75" customHeight="1">
      <c r="A5" s="4" t="s">
        <v>8</v>
      </c>
      <c r="B5" s="4" t="s">
        <v>9</v>
      </c>
      <c r="C5" s="4" t="s">
        <v>13</v>
      </c>
      <c r="D5" s="4" t="s">
        <v>14</v>
      </c>
      <c r="E5" s="5">
        <v>223550.33</v>
      </c>
      <c r="F5" s="4"/>
      <c r="G5" s="65">
        <f t="shared" si="0"/>
        <v>223550.33</v>
      </c>
      <c r="H5" s="4"/>
      <c r="I5" s="4"/>
      <c r="K5" s="71" t="s">
        <v>135</v>
      </c>
      <c r="L5" s="72">
        <f>G39</f>
        <v>4657761.02</v>
      </c>
    </row>
    <row r="6" spans="1:12" s="2" customFormat="1" ht="24.75" customHeight="1">
      <c r="A6" s="4" t="s">
        <v>31</v>
      </c>
      <c r="B6" s="4" t="s">
        <v>32</v>
      </c>
      <c r="C6" s="4" t="s">
        <v>13</v>
      </c>
      <c r="D6" s="4" t="s">
        <v>14</v>
      </c>
      <c r="E6" s="5">
        <v>16862.74</v>
      </c>
      <c r="F6" s="4"/>
      <c r="G6" s="65">
        <f t="shared" si="0"/>
        <v>16862.74</v>
      </c>
      <c r="H6" s="4"/>
      <c r="I6" s="4"/>
      <c r="K6" s="71" t="s">
        <v>136</v>
      </c>
      <c r="L6" s="72">
        <f>G8+G9+G10+G14</f>
        <v>866568.8600000001</v>
      </c>
    </row>
    <row r="7" spans="1:12" s="2" customFormat="1" ht="24.75" customHeight="1">
      <c r="A7" s="4" t="s">
        <v>51</v>
      </c>
      <c r="B7" s="4" t="s">
        <v>52</v>
      </c>
      <c r="C7" s="4" t="s">
        <v>49</v>
      </c>
      <c r="D7" s="4" t="s">
        <v>50</v>
      </c>
      <c r="E7" s="5">
        <v>209581.43</v>
      </c>
      <c r="F7" s="4"/>
      <c r="G7" s="65">
        <f t="shared" si="0"/>
        <v>209581.43</v>
      </c>
      <c r="H7" s="4"/>
      <c r="I7" s="4"/>
      <c r="K7" s="71" t="s">
        <v>137</v>
      </c>
      <c r="L7" s="72">
        <f>G7</f>
        <v>209581.43</v>
      </c>
    </row>
    <row r="8" spans="1:12" s="2" customFormat="1" ht="24.75" customHeight="1">
      <c r="A8" s="4" t="s">
        <v>43</v>
      </c>
      <c r="B8" s="4" t="s">
        <v>44</v>
      </c>
      <c r="C8" s="4" t="s">
        <v>41</v>
      </c>
      <c r="D8" s="4" t="s">
        <v>42</v>
      </c>
      <c r="E8" s="5">
        <v>135477.28</v>
      </c>
      <c r="F8" s="4"/>
      <c r="G8" s="65">
        <f t="shared" si="0"/>
        <v>135477.28</v>
      </c>
      <c r="H8" s="4"/>
      <c r="I8" s="4"/>
      <c r="K8" s="71" t="s">
        <v>138</v>
      </c>
      <c r="L8" s="72">
        <f>G3+G43+G46+G48</f>
        <v>878133.0800000001</v>
      </c>
    </row>
    <row r="9" spans="1:12" s="2" customFormat="1" ht="24.75" customHeight="1">
      <c r="A9" s="4" t="s">
        <v>43</v>
      </c>
      <c r="B9" s="4" t="s">
        <v>44</v>
      </c>
      <c r="C9" s="4" t="s">
        <v>45</v>
      </c>
      <c r="D9" s="4" t="s">
        <v>46</v>
      </c>
      <c r="E9" s="5">
        <v>167561.97</v>
      </c>
      <c r="F9" s="4"/>
      <c r="G9" s="65">
        <f t="shared" si="0"/>
        <v>167561.97</v>
      </c>
      <c r="H9" s="4"/>
      <c r="I9" s="4"/>
      <c r="K9" s="71" t="s">
        <v>139</v>
      </c>
      <c r="L9" s="72">
        <f>G4+G19+G32+G41+G44</f>
        <v>5207330.029999999</v>
      </c>
    </row>
    <row r="10" spans="1:12" s="2" customFormat="1" ht="24.75" customHeight="1">
      <c r="A10" s="4" t="s">
        <v>43</v>
      </c>
      <c r="B10" s="4" t="s">
        <v>44</v>
      </c>
      <c r="C10" s="4" t="s">
        <v>47</v>
      </c>
      <c r="D10" s="4" t="s">
        <v>48</v>
      </c>
      <c r="E10" s="5">
        <v>212416.92</v>
      </c>
      <c r="F10" s="4"/>
      <c r="G10" s="65">
        <f t="shared" si="0"/>
        <v>212416.92</v>
      </c>
      <c r="H10" s="4"/>
      <c r="I10" s="4"/>
      <c r="K10" s="71" t="s">
        <v>140</v>
      </c>
      <c r="L10" s="72">
        <f>G33</f>
        <v>198495.22</v>
      </c>
    </row>
    <row r="11" spans="1:12" s="2" customFormat="1" ht="24.75" customHeight="1">
      <c r="A11" s="4" t="s">
        <v>31</v>
      </c>
      <c r="B11" s="4" t="s">
        <v>32</v>
      </c>
      <c r="C11" s="4" t="s">
        <v>35</v>
      </c>
      <c r="D11" s="4" t="s">
        <v>36</v>
      </c>
      <c r="E11" s="5">
        <v>25095.28</v>
      </c>
      <c r="F11" s="4"/>
      <c r="G11" s="65">
        <f t="shared" si="0"/>
        <v>25095.28</v>
      </c>
      <c r="H11" s="4"/>
      <c r="I11" s="4"/>
      <c r="K11" s="71" t="s">
        <v>141</v>
      </c>
      <c r="L11" s="72">
        <f>G24+G28</f>
        <v>3108931.38</v>
      </c>
    </row>
    <row r="12" spans="1:12" s="2" customFormat="1" ht="24.75" customHeight="1">
      <c r="A12" s="4" t="s">
        <v>8</v>
      </c>
      <c r="B12" s="4" t="s">
        <v>9</v>
      </c>
      <c r="C12" s="4" t="s">
        <v>19</v>
      </c>
      <c r="D12" s="4" t="s">
        <v>20</v>
      </c>
      <c r="E12" s="5">
        <v>1066333.71</v>
      </c>
      <c r="F12" s="4"/>
      <c r="G12" s="65">
        <f t="shared" si="0"/>
        <v>1066333.71</v>
      </c>
      <c r="H12" s="4"/>
      <c r="I12" s="4"/>
      <c r="K12" s="71" t="s">
        <v>142</v>
      </c>
      <c r="L12" s="72">
        <f>G23+G27+G45</f>
        <v>15819164.629999999</v>
      </c>
    </row>
    <row r="13" spans="1:12" s="2" customFormat="1" ht="24.75" customHeight="1">
      <c r="A13" s="4" t="s">
        <v>31</v>
      </c>
      <c r="B13" s="4" t="s">
        <v>32</v>
      </c>
      <c r="C13" s="4" t="s">
        <v>19</v>
      </c>
      <c r="D13" s="4" t="s">
        <v>20</v>
      </c>
      <c r="E13" s="5">
        <v>803039.27</v>
      </c>
      <c r="F13" s="4"/>
      <c r="G13" s="65">
        <f t="shared" si="0"/>
        <v>803039.27</v>
      </c>
      <c r="H13" s="4"/>
      <c r="I13" s="4"/>
      <c r="K13" s="71" t="s">
        <v>143</v>
      </c>
      <c r="L13" s="2">
        <v>0</v>
      </c>
    </row>
    <row r="14" spans="1:12" s="2" customFormat="1" ht="24.75" customHeight="1">
      <c r="A14" s="4" t="s">
        <v>43</v>
      </c>
      <c r="B14" s="4" t="s">
        <v>44</v>
      </c>
      <c r="C14" s="4" t="s">
        <v>19</v>
      </c>
      <c r="D14" s="4" t="s">
        <v>20</v>
      </c>
      <c r="E14" s="5">
        <v>351112.69</v>
      </c>
      <c r="F14" s="4"/>
      <c r="G14" s="65">
        <f t="shared" si="0"/>
        <v>351112.69</v>
      </c>
      <c r="H14" s="4"/>
      <c r="I14" s="4"/>
      <c r="K14" s="71" t="s">
        <v>144</v>
      </c>
      <c r="L14" s="72">
        <f>G26+G29</f>
        <v>876335.56</v>
      </c>
    </row>
    <row r="15" spans="1:12" s="2" customFormat="1" ht="24.75" customHeight="1">
      <c r="A15" s="4" t="s">
        <v>8</v>
      </c>
      <c r="B15" s="4" t="s">
        <v>9</v>
      </c>
      <c r="C15" s="4" t="s">
        <v>6</v>
      </c>
      <c r="D15" s="4" t="s">
        <v>7</v>
      </c>
      <c r="E15" s="5">
        <v>483387.75</v>
      </c>
      <c r="F15" s="4"/>
      <c r="G15" s="65">
        <f t="shared" si="0"/>
        <v>483387.75</v>
      </c>
      <c r="H15" s="4"/>
      <c r="I15" s="4"/>
      <c r="L15" s="72">
        <f>SUM(L3:L14)</f>
        <v>39369157.45999999</v>
      </c>
    </row>
    <row r="16" spans="1:12" s="2" customFormat="1" ht="24.75" customHeight="1">
      <c r="A16" s="4" t="s">
        <v>8</v>
      </c>
      <c r="B16" s="4" t="s">
        <v>9</v>
      </c>
      <c r="C16" s="4" t="s">
        <v>11</v>
      </c>
      <c r="D16" s="4" t="s">
        <v>12</v>
      </c>
      <c r="E16" s="5">
        <v>31331.18</v>
      </c>
      <c r="F16" s="4"/>
      <c r="G16" s="65">
        <f t="shared" si="0"/>
        <v>31331.18</v>
      </c>
      <c r="H16" s="65">
        <f>G16</f>
        <v>31331.18</v>
      </c>
      <c r="I16" s="66">
        <f>H16/1000</f>
        <v>31.33118</v>
      </c>
      <c r="L16" s="72">
        <f>G34+G49</f>
        <v>39369157.46000001</v>
      </c>
    </row>
    <row r="17" spans="1:12" s="2" customFormat="1" ht="24.75" customHeight="1">
      <c r="A17" s="4" t="s">
        <v>8</v>
      </c>
      <c r="B17" s="4" t="s">
        <v>9</v>
      </c>
      <c r="C17" s="4" t="s">
        <v>27</v>
      </c>
      <c r="D17" s="4" t="s">
        <v>28</v>
      </c>
      <c r="E17" s="5">
        <v>4825.19</v>
      </c>
      <c r="F17" s="4"/>
      <c r="G17" s="65">
        <f t="shared" si="0"/>
        <v>4825.19</v>
      </c>
      <c r="H17" s="65">
        <f>G17+G18</f>
        <v>9983.779999999999</v>
      </c>
      <c r="I17" s="66">
        <f>H17/1000</f>
        <v>9.98378</v>
      </c>
      <c r="L17" s="72">
        <f>L16-L15</f>
        <v>0</v>
      </c>
    </row>
    <row r="18" spans="1:9" s="2" customFormat="1" ht="24.75" customHeight="1">
      <c r="A18" s="4" t="s">
        <v>31</v>
      </c>
      <c r="B18" s="4" t="s">
        <v>32</v>
      </c>
      <c r="C18" s="4" t="s">
        <v>27</v>
      </c>
      <c r="D18" s="4" t="s">
        <v>28</v>
      </c>
      <c r="E18" s="5">
        <v>5158.59</v>
      </c>
      <c r="F18" s="4"/>
      <c r="G18" s="65">
        <f t="shared" si="0"/>
        <v>5158.59</v>
      </c>
      <c r="H18" s="4"/>
      <c r="I18" s="4"/>
    </row>
    <row r="19" spans="1:9" s="2" customFormat="1" ht="24.75" customHeight="1">
      <c r="A19" s="4" t="s">
        <v>62</v>
      </c>
      <c r="B19" s="4" t="s">
        <v>63</v>
      </c>
      <c r="C19" s="4" t="s">
        <v>66</v>
      </c>
      <c r="D19" s="4" t="s">
        <v>67</v>
      </c>
      <c r="E19" s="5">
        <v>3133488.87</v>
      </c>
      <c r="F19" s="4"/>
      <c r="G19" s="65">
        <f t="shared" si="0"/>
        <v>3133488.87</v>
      </c>
      <c r="H19" s="65">
        <f>G19</f>
        <v>3133488.87</v>
      </c>
      <c r="I19" s="66">
        <f>H19/1000</f>
        <v>3133.48887</v>
      </c>
    </row>
    <row r="20" spans="1:9" s="2" customFormat="1" ht="24.75" customHeight="1">
      <c r="A20" s="4" t="s">
        <v>8</v>
      </c>
      <c r="B20" s="4" t="s">
        <v>9</v>
      </c>
      <c r="C20" s="4" t="s">
        <v>29</v>
      </c>
      <c r="D20" s="4" t="s">
        <v>30</v>
      </c>
      <c r="E20" s="5">
        <v>164609.67</v>
      </c>
      <c r="F20" s="4"/>
      <c r="G20" s="65">
        <f t="shared" si="0"/>
        <v>164609.67</v>
      </c>
      <c r="H20" s="65">
        <f>G20+G21</f>
        <v>369889.71</v>
      </c>
      <c r="I20" s="66">
        <f>H20/1000</f>
        <v>369.88971000000004</v>
      </c>
    </row>
    <row r="21" spans="1:9" s="2" customFormat="1" ht="24.75" customHeight="1">
      <c r="A21" s="4" t="s">
        <v>31</v>
      </c>
      <c r="B21" s="4" t="s">
        <v>32</v>
      </c>
      <c r="C21" s="4" t="s">
        <v>29</v>
      </c>
      <c r="D21" s="4" t="s">
        <v>30</v>
      </c>
      <c r="E21" s="5">
        <v>205280.04</v>
      </c>
      <c r="F21" s="4"/>
      <c r="G21" s="65">
        <f t="shared" si="0"/>
        <v>205280.04</v>
      </c>
      <c r="H21" s="4"/>
      <c r="I21" s="4"/>
    </row>
    <row r="22" spans="1:9" s="2" customFormat="1" ht="24.75" customHeight="1">
      <c r="A22" s="4" t="s">
        <v>8</v>
      </c>
      <c r="B22" s="4" t="s">
        <v>9</v>
      </c>
      <c r="C22" s="4" t="s">
        <v>17</v>
      </c>
      <c r="D22" s="4" t="s">
        <v>18</v>
      </c>
      <c r="E22" s="5">
        <v>10496.37</v>
      </c>
      <c r="F22" s="4"/>
      <c r="G22" s="65">
        <f t="shared" si="0"/>
        <v>10496.37</v>
      </c>
      <c r="H22" s="65">
        <f>G22</f>
        <v>10496.37</v>
      </c>
      <c r="I22" s="66">
        <f>H22/1000</f>
        <v>10.49637</v>
      </c>
    </row>
    <row r="23" spans="1:9" s="2" customFormat="1" ht="24.75" customHeight="1">
      <c r="A23" s="4" t="s">
        <v>76</v>
      </c>
      <c r="B23" s="4" t="s">
        <v>77</v>
      </c>
      <c r="C23" s="4" t="s">
        <v>37</v>
      </c>
      <c r="D23" s="4" t="s">
        <v>38</v>
      </c>
      <c r="E23" s="5">
        <v>8208272.23</v>
      </c>
      <c r="F23" s="4">
        <v>39168.95</v>
      </c>
      <c r="G23" s="65">
        <f t="shared" si="0"/>
        <v>8169103.28</v>
      </c>
      <c r="H23" s="65">
        <f>G23+G24+G25+G26</f>
        <v>9910326.129999999</v>
      </c>
      <c r="I23" s="66">
        <f>H23/1000</f>
        <v>9910.32613</v>
      </c>
    </row>
    <row r="24" spans="1:9" s="2" customFormat="1" ht="24.75" customHeight="1">
      <c r="A24" s="4" t="s">
        <v>72</v>
      </c>
      <c r="B24" s="4" t="s">
        <v>73</v>
      </c>
      <c r="C24" s="4" t="s">
        <v>37</v>
      </c>
      <c r="D24" s="4" t="s">
        <v>38</v>
      </c>
      <c r="E24" s="5">
        <v>1273936.91</v>
      </c>
      <c r="F24" s="4"/>
      <c r="G24" s="65">
        <f t="shared" si="0"/>
        <v>1273936.91</v>
      </c>
      <c r="H24" s="4"/>
      <c r="I24" s="4"/>
    </row>
    <row r="25" spans="1:9" s="2" customFormat="1" ht="24.75" customHeight="1">
      <c r="A25" s="4" t="s">
        <v>31</v>
      </c>
      <c r="B25" s="4" t="s">
        <v>32</v>
      </c>
      <c r="C25" s="4" t="s">
        <v>37</v>
      </c>
      <c r="D25" s="4" t="s">
        <v>38</v>
      </c>
      <c r="E25" s="5">
        <v>61868.92</v>
      </c>
      <c r="F25" s="4">
        <v>972.6</v>
      </c>
      <c r="G25" s="65">
        <f t="shared" si="0"/>
        <v>60896.32</v>
      </c>
      <c r="H25" s="4"/>
      <c r="I25" s="4"/>
    </row>
    <row r="26" spans="1:9" s="2" customFormat="1" ht="24.75" customHeight="1">
      <c r="A26" s="4" t="s">
        <v>79</v>
      </c>
      <c r="B26" s="4" t="s">
        <v>80</v>
      </c>
      <c r="C26" s="4" t="s">
        <v>37</v>
      </c>
      <c r="D26" s="4" t="s">
        <v>38</v>
      </c>
      <c r="E26" s="5">
        <v>415334.78</v>
      </c>
      <c r="F26" s="4">
        <v>8945.16</v>
      </c>
      <c r="G26" s="65">
        <f t="shared" si="0"/>
        <v>406389.62000000005</v>
      </c>
      <c r="H26" s="4"/>
      <c r="I26" s="4"/>
    </row>
    <row r="27" spans="1:9" s="2" customFormat="1" ht="24.75" customHeight="1">
      <c r="A27" s="4" t="s">
        <v>76</v>
      </c>
      <c r="B27" s="4" t="s">
        <v>77</v>
      </c>
      <c r="C27" s="4" t="s">
        <v>37</v>
      </c>
      <c r="D27" s="9" t="s">
        <v>93</v>
      </c>
      <c r="E27" s="5">
        <v>7715174.86</v>
      </c>
      <c r="F27" s="4">
        <v>109424.71</v>
      </c>
      <c r="G27" s="65">
        <f t="shared" si="0"/>
        <v>7605750.15</v>
      </c>
      <c r="H27" s="65">
        <f>G27+G28+G29</f>
        <v>9910690.56</v>
      </c>
      <c r="I27" s="66">
        <f>H27/1000</f>
        <v>9910.690560000001</v>
      </c>
    </row>
    <row r="28" spans="1:9" s="2" customFormat="1" ht="24.75" customHeight="1">
      <c r="A28" s="4" t="s">
        <v>72</v>
      </c>
      <c r="B28" s="4" t="s">
        <v>73</v>
      </c>
      <c r="C28" s="4" t="s">
        <v>37</v>
      </c>
      <c r="D28" s="9" t="s">
        <v>93</v>
      </c>
      <c r="E28" s="5">
        <v>1834994.47</v>
      </c>
      <c r="F28" s="4"/>
      <c r="G28" s="65">
        <f t="shared" si="0"/>
        <v>1834994.47</v>
      </c>
      <c r="H28" s="4"/>
      <c r="I28" s="4"/>
    </row>
    <row r="29" spans="1:9" s="2" customFormat="1" ht="24.75" customHeight="1">
      <c r="A29" s="4" t="s">
        <v>79</v>
      </c>
      <c r="B29" s="4" t="s">
        <v>80</v>
      </c>
      <c r="C29" s="4" t="s">
        <v>37</v>
      </c>
      <c r="D29" s="9" t="s">
        <v>93</v>
      </c>
      <c r="E29" s="5">
        <v>495541.91</v>
      </c>
      <c r="F29" s="4">
        <v>25595.97</v>
      </c>
      <c r="G29" s="65">
        <f t="shared" si="0"/>
        <v>469945.93999999994</v>
      </c>
      <c r="H29" s="4"/>
      <c r="I29" s="4"/>
    </row>
    <row r="30" spans="1:9" s="2" customFormat="1" ht="24.75" customHeight="1">
      <c r="A30" s="4" t="s">
        <v>8</v>
      </c>
      <c r="B30" s="4" t="s">
        <v>9</v>
      </c>
      <c r="C30" s="4" t="s">
        <v>15</v>
      </c>
      <c r="D30" s="4" t="s">
        <v>16</v>
      </c>
      <c r="E30" s="5">
        <v>1586100.45</v>
      </c>
      <c r="F30" s="4"/>
      <c r="G30" s="65">
        <f t="shared" si="0"/>
        <v>1586100.45</v>
      </c>
      <c r="H30" s="65">
        <f>G30+G31</f>
        <v>1777046.89</v>
      </c>
      <c r="I30" s="66">
        <f>H30/1000</f>
        <v>1777.0468899999998</v>
      </c>
    </row>
    <row r="31" spans="1:9" s="2" customFormat="1" ht="24.75" customHeight="1">
      <c r="A31" s="4" t="s">
        <v>31</v>
      </c>
      <c r="B31" s="4" t="s">
        <v>32</v>
      </c>
      <c r="C31" s="4" t="s">
        <v>15</v>
      </c>
      <c r="D31" s="4" t="s">
        <v>16</v>
      </c>
      <c r="E31" s="5">
        <v>190946.44</v>
      </c>
      <c r="F31" s="4"/>
      <c r="G31" s="65">
        <f t="shared" si="0"/>
        <v>190946.44</v>
      </c>
      <c r="H31" s="4"/>
      <c r="I31" s="4"/>
    </row>
    <row r="32" spans="1:9" s="2" customFormat="1" ht="24.75" customHeight="1">
      <c r="A32" s="4" t="s">
        <v>62</v>
      </c>
      <c r="B32" s="4" t="s">
        <v>63</v>
      </c>
      <c r="C32" s="4" t="s">
        <v>66</v>
      </c>
      <c r="D32" s="9" t="s">
        <v>92</v>
      </c>
      <c r="E32" s="5">
        <v>1143746.76</v>
      </c>
      <c r="F32" s="4"/>
      <c r="G32" s="65">
        <f t="shared" si="0"/>
        <v>1143746.76</v>
      </c>
      <c r="H32" s="65">
        <f>G32</f>
        <v>1143746.76</v>
      </c>
      <c r="I32" s="66">
        <f>H32/1000</f>
        <v>1143.74676</v>
      </c>
    </row>
    <row r="33" spans="1:9" s="2" customFormat="1" ht="24.75" customHeight="1">
      <c r="A33" s="4" t="s">
        <v>70</v>
      </c>
      <c r="B33" s="4" t="s">
        <v>71</v>
      </c>
      <c r="C33" s="4" t="s">
        <v>68</v>
      </c>
      <c r="D33" s="4" t="s">
        <v>69</v>
      </c>
      <c r="E33" s="5">
        <v>198495.22</v>
      </c>
      <c r="F33" s="4"/>
      <c r="G33" s="65">
        <f t="shared" si="0"/>
        <v>198495.22</v>
      </c>
      <c r="H33" s="65">
        <f>G33</f>
        <v>198495.22</v>
      </c>
      <c r="I33" s="66">
        <f>H33/1000</f>
        <v>198.49522</v>
      </c>
    </row>
    <row r="34" spans="4:9" s="15" customFormat="1" ht="22.5" customHeight="1">
      <c r="D34" s="16" t="s">
        <v>91</v>
      </c>
      <c r="E34" s="14">
        <f>SUM(E3:E33)</f>
        <v>30841839.110000003</v>
      </c>
      <c r="F34" s="14">
        <f>SUM(F3:F33)</f>
        <v>184107.38999999998</v>
      </c>
      <c r="G34" s="14">
        <f>SUM(G3:G33)</f>
        <v>30657731.720000006</v>
      </c>
      <c r="H34" s="14">
        <f>SUM(H3:H33)</f>
        <v>30657731.720000003</v>
      </c>
      <c r="I34" s="14">
        <f>SUM(I3:I33)</f>
        <v>30657.73172</v>
      </c>
    </row>
    <row r="35" ht="18.75" customHeight="1"/>
    <row r="36" spans="1:9" s="2" customFormat="1" ht="38.25">
      <c r="A36" s="1" t="s">
        <v>2</v>
      </c>
      <c r="B36" s="1" t="s">
        <v>3</v>
      </c>
      <c r="C36" s="1" t="s">
        <v>0</v>
      </c>
      <c r="D36" s="1" t="s">
        <v>1</v>
      </c>
      <c r="E36" s="6" t="s">
        <v>87</v>
      </c>
      <c r="F36" s="7" t="s">
        <v>88</v>
      </c>
      <c r="G36" s="7" t="s">
        <v>89</v>
      </c>
      <c r="H36" s="7" t="s">
        <v>90</v>
      </c>
      <c r="I36" s="7" t="s">
        <v>86</v>
      </c>
    </row>
    <row r="37" spans="1:9" s="2" customFormat="1" ht="24.75" customHeight="1">
      <c r="A37" s="3" t="s">
        <v>8</v>
      </c>
      <c r="B37" s="3" t="s">
        <v>9</v>
      </c>
      <c r="C37" s="3" t="s">
        <v>23</v>
      </c>
      <c r="D37" s="8" t="s">
        <v>24</v>
      </c>
      <c r="E37" s="5">
        <v>618767.6</v>
      </c>
      <c r="F37" s="4"/>
      <c r="G37" s="65">
        <f>E37-F37</f>
        <v>618767.6</v>
      </c>
      <c r="H37" s="65">
        <f>G37+G38</f>
        <v>1366958.6</v>
      </c>
      <c r="I37" s="66">
        <f>H37/1000</f>
        <v>1366.9586000000002</v>
      </c>
    </row>
    <row r="38" spans="1:9" s="2" customFormat="1" ht="24.75" customHeight="1">
      <c r="A38" s="3" t="s">
        <v>31</v>
      </c>
      <c r="B38" s="3" t="s">
        <v>32</v>
      </c>
      <c r="C38" s="3" t="s">
        <v>23</v>
      </c>
      <c r="D38" s="8" t="s">
        <v>24</v>
      </c>
      <c r="E38" s="5">
        <v>751091</v>
      </c>
      <c r="F38" s="4"/>
      <c r="G38" s="65">
        <v>748191</v>
      </c>
      <c r="H38" s="4"/>
      <c r="I38" s="4"/>
    </row>
    <row r="39" spans="1:9" s="2" customFormat="1" ht="24.75" customHeight="1">
      <c r="A39" s="3" t="s">
        <v>39</v>
      </c>
      <c r="B39" s="3" t="s">
        <v>40</v>
      </c>
      <c r="C39" s="3" t="s">
        <v>25</v>
      </c>
      <c r="D39" s="8" t="s">
        <v>26</v>
      </c>
      <c r="E39" s="5">
        <v>4657761.02</v>
      </c>
      <c r="F39" s="4"/>
      <c r="G39" s="65">
        <f aca="true" t="shared" si="1" ref="G39:G48">E39-F39</f>
        <v>4657761.02</v>
      </c>
      <c r="H39" s="65">
        <f>G39+G40</f>
        <v>5818745.34</v>
      </c>
      <c r="I39" s="66">
        <f>H39/1000</f>
        <v>5818.7453399999995</v>
      </c>
    </row>
    <row r="40" spans="1:9" s="2" customFormat="1" ht="24.75" customHeight="1">
      <c r="A40" s="3" t="s">
        <v>8</v>
      </c>
      <c r="B40" s="3" t="s">
        <v>9</v>
      </c>
      <c r="C40" s="3" t="s">
        <v>25</v>
      </c>
      <c r="D40" s="8" t="s">
        <v>26</v>
      </c>
      <c r="E40" s="5">
        <v>1160984.32</v>
      </c>
      <c r="F40" s="4"/>
      <c r="G40" s="65">
        <f t="shared" si="1"/>
        <v>1160984.32</v>
      </c>
      <c r="H40" s="4"/>
      <c r="I40" s="4"/>
    </row>
    <row r="41" spans="1:9" s="2" customFormat="1" ht="24.75" customHeight="1">
      <c r="A41" s="3" t="s">
        <v>62</v>
      </c>
      <c r="B41" s="3" t="s">
        <v>63</v>
      </c>
      <c r="C41" s="3" t="s">
        <v>21</v>
      </c>
      <c r="D41" s="8" t="s">
        <v>22</v>
      </c>
      <c r="E41" s="5">
        <v>249849</v>
      </c>
      <c r="F41" s="4"/>
      <c r="G41" s="65">
        <f t="shared" si="1"/>
        <v>249849</v>
      </c>
      <c r="H41" s="65">
        <f>G41+G42+G43</f>
        <v>410549</v>
      </c>
      <c r="I41" s="66">
        <f>H41/1000</f>
        <v>410.549</v>
      </c>
    </row>
    <row r="42" spans="1:9" s="2" customFormat="1" ht="24.75" customHeight="1">
      <c r="A42" s="3" t="s">
        <v>8</v>
      </c>
      <c r="B42" s="3" t="s">
        <v>9</v>
      </c>
      <c r="C42" s="3" t="s">
        <v>21</v>
      </c>
      <c r="D42" s="8" t="s">
        <v>22</v>
      </c>
      <c r="E42" s="5">
        <v>136000</v>
      </c>
      <c r="F42" s="4"/>
      <c r="G42" s="65">
        <f t="shared" si="1"/>
        <v>136000</v>
      </c>
      <c r="H42" s="4"/>
      <c r="I42" s="4"/>
    </row>
    <row r="43" spans="1:9" s="2" customFormat="1" ht="24.75" customHeight="1">
      <c r="A43" s="3" t="s">
        <v>55</v>
      </c>
      <c r="B43" s="3" t="s">
        <v>56</v>
      </c>
      <c r="C43" s="3" t="s">
        <v>21</v>
      </c>
      <c r="D43" s="8" t="s">
        <v>22</v>
      </c>
      <c r="E43" s="5">
        <v>24700</v>
      </c>
      <c r="F43" s="4"/>
      <c r="G43" s="65">
        <f t="shared" si="1"/>
        <v>24700</v>
      </c>
      <c r="H43" s="4"/>
      <c r="I43" s="4"/>
    </row>
    <row r="44" spans="1:9" s="2" customFormat="1" ht="24.75" customHeight="1">
      <c r="A44" s="3" t="s">
        <v>62</v>
      </c>
      <c r="B44" s="3" t="s">
        <v>63</v>
      </c>
      <c r="C44" s="3" t="s">
        <v>64</v>
      </c>
      <c r="D44" s="8" t="s">
        <v>65</v>
      </c>
      <c r="E44" s="5">
        <v>566817.6</v>
      </c>
      <c r="F44" s="4"/>
      <c r="G44" s="65">
        <f t="shared" si="1"/>
        <v>566817.6</v>
      </c>
      <c r="H44" s="65">
        <f>G44</f>
        <v>566817.6</v>
      </c>
      <c r="I44" s="66">
        <f>H44/1000</f>
        <v>566.8176</v>
      </c>
    </row>
    <row r="45" spans="1:9" s="2" customFormat="1" ht="24.75" customHeight="1">
      <c r="A45" s="3" t="s">
        <v>76</v>
      </c>
      <c r="B45" s="3" t="s">
        <v>77</v>
      </c>
      <c r="C45" s="3" t="s">
        <v>74</v>
      </c>
      <c r="D45" s="8" t="s">
        <v>75</v>
      </c>
      <c r="E45" s="5">
        <v>44311.2</v>
      </c>
      <c r="F45" s="4"/>
      <c r="G45" s="65">
        <f t="shared" si="1"/>
        <v>44311.2</v>
      </c>
      <c r="H45" s="65">
        <f>G45</f>
        <v>44311.2</v>
      </c>
      <c r="I45" s="66">
        <f>H45/1000</f>
        <v>44.3112</v>
      </c>
    </row>
    <row r="46" spans="1:9" s="2" customFormat="1" ht="24.75" customHeight="1">
      <c r="A46" s="3" t="s">
        <v>55</v>
      </c>
      <c r="B46" s="3" t="s">
        <v>56</v>
      </c>
      <c r="C46" s="3" t="s">
        <v>60</v>
      </c>
      <c r="D46" s="8" t="s">
        <v>61</v>
      </c>
      <c r="E46" s="5">
        <v>440044</v>
      </c>
      <c r="F46" s="4"/>
      <c r="G46" s="65">
        <f t="shared" si="1"/>
        <v>440044</v>
      </c>
      <c r="H46" s="65">
        <f>G46</f>
        <v>440044</v>
      </c>
      <c r="I46" s="66">
        <f>H46/1000</f>
        <v>440.044</v>
      </c>
    </row>
    <row r="47" spans="1:9" s="2" customFormat="1" ht="24.75" customHeight="1">
      <c r="A47" s="3" t="s">
        <v>31</v>
      </c>
      <c r="B47" s="3" t="s">
        <v>32</v>
      </c>
      <c r="C47" s="3" t="s">
        <v>33</v>
      </c>
      <c r="D47" s="8" t="s">
        <v>34</v>
      </c>
      <c r="E47" s="5">
        <v>5000</v>
      </c>
      <c r="F47" s="4"/>
      <c r="G47" s="65">
        <f t="shared" si="1"/>
        <v>5000</v>
      </c>
      <c r="H47" s="65">
        <f>G47</f>
        <v>5000</v>
      </c>
      <c r="I47" s="66">
        <f>H47/1000</f>
        <v>5</v>
      </c>
    </row>
    <row r="48" spans="1:9" s="2" customFormat="1" ht="24.75" customHeight="1">
      <c r="A48" s="3" t="s">
        <v>55</v>
      </c>
      <c r="B48" s="3" t="s">
        <v>56</v>
      </c>
      <c r="C48" s="3" t="s">
        <v>53</v>
      </c>
      <c r="D48" s="11" t="s">
        <v>54</v>
      </c>
      <c r="E48" s="12">
        <v>59000</v>
      </c>
      <c r="F48" s="13"/>
      <c r="G48" s="65">
        <f t="shared" si="1"/>
        <v>59000</v>
      </c>
      <c r="H48" s="65">
        <f>G48</f>
        <v>59000</v>
      </c>
      <c r="I48" s="66">
        <f>H48/1000</f>
        <v>59</v>
      </c>
    </row>
    <row r="49" spans="4:9" ht="21.75" customHeight="1">
      <c r="D49" s="10" t="s">
        <v>91</v>
      </c>
      <c r="E49" s="14">
        <f>SUM(E37:E48)</f>
        <v>8714325.739999998</v>
      </c>
      <c r="F49" s="14">
        <f>SUM(F37:F48)</f>
        <v>0</v>
      </c>
      <c r="G49" s="14">
        <f>SUM(G37:G48)</f>
        <v>8711425.739999998</v>
      </c>
      <c r="H49" s="14">
        <f>SUM(H37:H48)</f>
        <v>8711425.739999998</v>
      </c>
      <c r="I49" s="14">
        <f>SUM(I37:I48)</f>
        <v>8711.425739999999</v>
      </c>
    </row>
  </sheetData>
  <sheetProtection/>
  <printOptions horizontalCentered="1"/>
  <pageMargins left="0.25" right="0" top="0.25" bottom="0.25" header="0.5" footer="0.5"/>
  <pageSetup horizontalDpi="300" verticalDpi="3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0">
      <selection activeCell="G17" sqref="G17"/>
    </sheetView>
  </sheetViews>
  <sheetFormatPr defaultColWidth="8.8515625" defaultRowHeight="12.75" outlineLevelCol="1"/>
  <cols>
    <col min="1" max="1" width="15.57421875" style="17" customWidth="1"/>
    <col min="2" max="2" width="9.00390625" style="17" customWidth="1"/>
    <col min="3" max="3" width="37.28125" style="17" customWidth="1"/>
    <col min="4" max="4" width="36.7109375" style="17" customWidth="1"/>
    <col min="5" max="6" width="8.8515625" style="17" customWidth="1"/>
    <col min="7" max="8" width="13.7109375" style="17" hidden="1" customWidth="1" outlineLevel="1"/>
    <col min="9" max="9" width="13.7109375" style="17" customWidth="1" collapsed="1"/>
    <col min="10" max="10" width="11.57421875" style="19" customWidth="1"/>
    <col min="11" max="11" width="19.140625" style="20" hidden="1" customWidth="1" outlineLevel="1"/>
    <col min="12" max="12" width="23.8515625" style="17" customWidth="1" collapsed="1"/>
    <col min="13" max="16384" width="8.8515625" style="17" customWidth="1"/>
  </cols>
  <sheetData>
    <row r="1" ht="11.25">
      <c r="C1" s="18">
        <v>45261</v>
      </c>
    </row>
    <row r="2" ht="11.25">
      <c r="C2" s="19" t="s">
        <v>94</v>
      </c>
    </row>
    <row r="3" spans="1:11" s="27" customFormat="1" ht="33.75">
      <c r="A3" s="21" t="s">
        <v>95</v>
      </c>
      <c r="B3" s="21" t="s">
        <v>96</v>
      </c>
      <c r="C3" s="21" t="s">
        <v>97</v>
      </c>
      <c r="D3" s="21" t="s">
        <v>98</v>
      </c>
      <c r="E3" s="22" t="s">
        <v>4</v>
      </c>
      <c r="F3" s="21" t="s">
        <v>5</v>
      </c>
      <c r="G3" s="23" t="s">
        <v>82</v>
      </c>
      <c r="H3" s="24" t="s">
        <v>83</v>
      </c>
      <c r="I3" s="24" t="s">
        <v>84</v>
      </c>
      <c r="J3" s="25" t="s">
        <v>85</v>
      </c>
      <c r="K3" s="26" t="s">
        <v>86</v>
      </c>
    </row>
    <row r="4" spans="1:12" s="27" customFormat="1" ht="19.5" customHeight="1">
      <c r="A4" s="28" t="s">
        <v>99</v>
      </c>
      <c r="B4" s="29" t="s">
        <v>76</v>
      </c>
      <c r="C4" s="29" t="s">
        <v>77</v>
      </c>
      <c r="D4" s="30" t="s">
        <v>100</v>
      </c>
      <c r="E4" s="31" t="s">
        <v>101</v>
      </c>
      <c r="F4" s="31" t="s">
        <v>102</v>
      </c>
      <c r="G4" s="32">
        <v>938700</v>
      </c>
      <c r="H4" s="32"/>
      <c r="I4" s="32">
        <f>G4-H4</f>
        <v>938700</v>
      </c>
      <c r="J4" s="33">
        <f>I4/1000</f>
        <v>938.7</v>
      </c>
      <c r="K4" s="34"/>
      <c r="L4" s="35"/>
    </row>
    <row r="5" spans="1:11" s="27" customFormat="1" ht="19.5" customHeight="1">
      <c r="A5" s="37" t="s">
        <v>99</v>
      </c>
      <c r="B5" s="39" t="s">
        <v>104</v>
      </c>
      <c r="C5" s="39" t="s">
        <v>105</v>
      </c>
      <c r="D5" s="37" t="s">
        <v>100</v>
      </c>
      <c r="E5" s="31">
        <v>4050</v>
      </c>
      <c r="F5" s="31">
        <v>2023</v>
      </c>
      <c r="G5" s="40">
        <v>839040</v>
      </c>
      <c r="H5" s="38"/>
      <c r="I5" s="32">
        <f>G5-H5</f>
        <v>839040</v>
      </c>
      <c r="J5" s="33">
        <f>I5/1000</f>
        <v>839.04</v>
      </c>
      <c r="K5" s="26"/>
    </row>
    <row r="6" spans="1:11" s="27" customFormat="1" ht="19.5" customHeight="1">
      <c r="A6" s="28" t="s">
        <v>99</v>
      </c>
      <c r="B6" s="29" t="s">
        <v>79</v>
      </c>
      <c r="C6" s="36" t="s">
        <v>80</v>
      </c>
      <c r="D6" s="37" t="s">
        <v>100</v>
      </c>
      <c r="E6" s="31">
        <v>3691</v>
      </c>
      <c r="F6" s="31">
        <v>2018</v>
      </c>
      <c r="G6" s="38">
        <v>510720</v>
      </c>
      <c r="H6" s="38">
        <v>3200</v>
      </c>
      <c r="I6" s="32">
        <f>G6-H6</f>
        <v>507520</v>
      </c>
      <c r="J6" s="33">
        <f>I6/1000</f>
        <v>507.52</v>
      </c>
      <c r="K6" s="34" t="s">
        <v>103</v>
      </c>
    </row>
    <row r="7" spans="2:11" s="19" customFormat="1" ht="19.5" customHeight="1">
      <c r="B7" s="41"/>
      <c r="C7" s="41"/>
      <c r="D7" s="42" t="s">
        <v>106</v>
      </c>
      <c r="E7" s="43"/>
      <c r="F7" s="43"/>
      <c r="G7" s="44">
        <f>SUM(G4:G6)</f>
        <v>2288460</v>
      </c>
      <c r="H7" s="44">
        <f>SUM(H4:H6)</f>
        <v>3200</v>
      </c>
      <c r="I7" s="44">
        <f>SUM(I4:I6)</f>
        <v>2285260</v>
      </c>
      <c r="J7" s="44">
        <f>SUM(J4:J6)</f>
        <v>2285.26</v>
      </c>
      <c r="K7" s="45"/>
    </row>
    <row r="8" spans="4:9" ht="19.5" customHeight="1">
      <c r="D8" s="46"/>
      <c r="G8" s="47"/>
      <c r="H8" s="47"/>
      <c r="I8" s="47"/>
    </row>
    <row r="9" ht="19.5" customHeight="1">
      <c r="C9" s="19" t="s">
        <v>107</v>
      </c>
    </row>
    <row r="10" spans="1:11" s="27" customFormat="1" ht="25.5" customHeight="1">
      <c r="A10" s="22" t="s">
        <v>95</v>
      </c>
      <c r="B10" s="22" t="s">
        <v>96</v>
      </c>
      <c r="C10" s="22" t="s">
        <v>97</v>
      </c>
      <c r="D10" s="22" t="s">
        <v>98</v>
      </c>
      <c r="E10" s="22" t="s">
        <v>4</v>
      </c>
      <c r="F10" s="22" t="s">
        <v>5</v>
      </c>
      <c r="G10" s="23" t="s">
        <v>82</v>
      </c>
      <c r="H10" s="48" t="s">
        <v>83</v>
      </c>
      <c r="I10" s="48" t="s">
        <v>84</v>
      </c>
      <c r="J10" s="49" t="s">
        <v>85</v>
      </c>
      <c r="K10" s="26" t="s">
        <v>86</v>
      </c>
    </row>
    <row r="11" spans="1:11" s="27" customFormat="1" ht="19.5" customHeight="1">
      <c r="A11" s="29" t="s">
        <v>108</v>
      </c>
      <c r="B11" s="29" t="s">
        <v>76</v>
      </c>
      <c r="C11" s="29" t="s">
        <v>77</v>
      </c>
      <c r="D11" s="29" t="s">
        <v>109</v>
      </c>
      <c r="E11" s="29" t="s">
        <v>78</v>
      </c>
      <c r="F11" s="29" t="s">
        <v>102</v>
      </c>
      <c r="G11" s="38">
        <v>91295.5</v>
      </c>
      <c r="H11" s="38"/>
      <c r="I11" s="32">
        <f>G11-H11</f>
        <v>91295.5</v>
      </c>
      <c r="J11" s="33">
        <f>I11/1000</f>
        <v>91.2955</v>
      </c>
      <c r="K11" s="26"/>
    </row>
    <row r="12" spans="1:10" ht="19.5" customHeight="1">
      <c r="A12" s="50" t="s">
        <v>110</v>
      </c>
      <c r="B12" s="50" t="s">
        <v>55</v>
      </c>
      <c r="C12" s="50" t="s">
        <v>56</v>
      </c>
      <c r="D12" s="50" t="s">
        <v>111</v>
      </c>
      <c r="E12" s="50" t="s">
        <v>57</v>
      </c>
      <c r="F12" s="50" t="s">
        <v>10</v>
      </c>
      <c r="G12" s="51">
        <v>511000</v>
      </c>
      <c r="H12" s="52"/>
      <c r="I12" s="32">
        <f>G12-H12</f>
        <v>511000</v>
      </c>
      <c r="J12" s="33">
        <f>I12/1000</f>
        <v>511</v>
      </c>
    </row>
    <row r="13" spans="2:10" ht="19.5" customHeight="1">
      <c r="B13" s="41"/>
      <c r="C13" s="41"/>
      <c r="D13" s="42" t="s">
        <v>106</v>
      </c>
      <c r="E13" s="43"/>
      <c r="F13" s="43"/>
      <c r="G13" s="44">
        <f>G11+G12</f>
        <v>602295.5</v>
      </c>
      <c r="H13" s="44">
        <f>H11+H12</f>
        <v>0</v>
      </c>
      <c r="I13" s="44">
        <f>I11+I12</f>
        <v>602295.5</v>
      </c>
      <c r="J13" s="44">
        <f>J11+J12</f>
        <v>602.2955</v>
      </c>
    </row>
    <row r="14" spans="3:9" ht="19.5" customHeight="1">
      <c r="C14" s="19" t="s">
        <v>112</v>
      </c>
      <c r="G14" s="53"/>
      <c r="I14" s="53"/>
    </row>
    <row r="15" spans="1:11" s="27" customFormat="1" ht="25.5" customHeight="1">
      <c r="A15" s="21" t="s">
        <v>113</v>
      </c>
      <c r="B15" s="22" t="s">
        <v>2</v>
      </c>
      <c r="C15" s="22" t="s">
        <v>3</v>
      </c>
      <c r="D15" s="22" t="s">
        <v>114</v>
      </c>
      <c r="E15" s="22" t="s">
        <v>115</v>
      </c>
      <c r="F15" s="22" t="s">
        <v>116</v>
      </c>
      <c r="G15" s="23" t="s">
        <v>82</v>
      </c>
      <c r="H15" s="48" t="s">
        <v>83</v>
      </c>
      <c r="I15" s="48" t="s">
        <v>84</v>
      </c>
      <c r="J15" s="25" t="s">
        <v>85</v>
      </c>
      <c r="K15" s="26" t="s">
        <v>86</v>
      </c>
    </row>
    <row r="16" spans="1:11" s="27" customFormat="1" ht="19.5" customHeight="1">
      <c r="A16" s="28" t="s">
        <v>117</v>
      </c>
      <c r="B16" s="29" t="s">
        <v>76</v>
      </c>
      <c r="C16" s="29" t="s">
        <v>77</v>
      </c>
      <c r="D16" s="29" t="s">
        <v>118</v>
      </c>
      <c r="E16" s="29" t="s">
        <v>119</v>
      </c>
      <c r="F16" s="29" t="s">
        <v>102</v>
      </c>
      <c r="G16" s="38">
        <v>336000</v>
      </c>
      <c r="H16" s="38">
        <v>4000</v>
      </c>
      <c r="I16" s="32">
        <f>G16-H16</f>
        <v>332000</v>
      </c>
      <c r="J16" s="54">
        <f>I16/1000</f>
        <v>332</v>
      </c>
      <c r="K16" s="26"/>
    </row>
    <row r="17" spans="1:11" s="27" customFormat="1" ht="19.5" customHeight="1">
      <c r="A17" s="28" t="s">
        <v>117</v>
      </c>
      <c r="B17" s="29" t="s">
        <v>120</v>
      </c>
      <c r="C17" s="29" t="s">
        <v>80</v>
      </c>
      <c r="D17" s="29" t="s">
        <v>118</v>
      </c>
      <c r="E17" s="29" t="s">
        <v>121</v>
      </c>
      <c r="F17" s="29" t="s">
        <v>102</v>
      </c>
      <c r="G17" s="38">
        <v>132000</v>
      </c>
      <c r="H17" s="38"/>
      <c r="I17" s="32">
        <f>G17-H17</f>
        <v>132000</v>
      </c>
      <c r="J17" s="54">
        <f>I17/1000</f>
        <v>132</v>
      </c>
      <c r="K17" s="26"/>
    </row>
    <row r="18" spans="1:11" s="19" customFormat="1" ht="19.5" customHeight="1">
      <c r="A18" s="55"/>
      <c r="B18" s="41"/>
      <c r="C18" s="41"/>
      <c r="D18" s="42" t="s">
        <v>106</v>
      </c>
      <c r="E18" s="41"/>
      <c r="F18" s="41"/>
      <c r="G18" s="56">
        <f>SUM(G16:G17)</f>
        <v>468000</v>
      </c>
      <c r="H18" s="56">
        <f>SUM(H16:H17)</f>
        <v>4000</v>
      </c>
      <c r="I18" s="56">
        <f>SUM(I16:I17)</f>
        <v>464000</v>
      </c>
      <c r="J18" s="57">
        <f>SUM(J16:J17)</f>
        <v>464</v>
      </c>
      <c r="K18" s="58"/>
    </row>
    <row r="19" spans="1:10" ht="19.5" customHeight="1">
      <c r="A19" s="59"/>
      <c r="B19" s="59"/>
      <c r="C19" s="59"/>
      <c r="D19" s="59"/>
      <c r="E19" s="59"/>
      <c r="F19" s="59"/>
      <c r="G19" s="60"/>
      <c r="H19" s="60"/>
      <c r="I19" s="60"/>
      <c r="J19" s="61"/>
    </row>
    <row r="20" spans="1:10" ht="19.5" customHeight="1">
      <c r="A20" s="62"/>
      <c r="B20" s="59"/>
      <c r="C20" s="63" t="s">
        <v>122</v>
      </c>
      <c r="D20" s="59"/>
      <c r="E20" s="59"/>
      <c r="F20" s="59"/>
      <c r="G20" s="60"/>
      <c r="H20" s="60"/>
      <c r="I20" s="60"/>
      <c r="J20" s="61"/>
    </row>
    <row r="21" spans="1:11" s="27" customFormat="1" ht="25.5" customHeight="1">
      <c r="A21" s="23" t="s">
        <v>113</v>
      </c>
      <c r="B21" s="24" t="s">
        <v>2</v>
      </c>
      <c r="C21" s="24" t="s">
        <v>3</v>
      </c>
      <c r="D21" s="24" t="s">
        <v>114</v>
      </c>
      <c r="E21" s="24" t="s">
        <v>115</v>
      </c>
      <c r="F21" s="24" t="s">
        <v>116</v>
      </c>
      <c r="G21" s="23" t="s">
        <v>82</v>
      </c>
      <c r="H21" s="48" t="s">
        <v>83</v>
      </c>
      <c r="I21" s="48" t="s">
        <v>84</v>
      </c>
      <c r="J21" s="25" t="s">
        <v>85</v>
      </c>
      <c r="K21" s="26" t="s">
        <v>86</v>
      </c>
    </row>
    <row r="22" spans="1:11" s="27" customFormat="1" ht="19.5" customHeight="1">
      <c r="A22" s="28" t="s">
        <v>117</v>
      </c>
      <c r="B22" s="29" t="s">
        <v>123</v>
      </c>
      <c r="C22" s="29" t="s">
        <v>124</v>
      </c>
      <c r="D22" s="29" t="s">
        <v>118</v>
      </c>
      <c r="E22" s="29" t="s">
        <v>125</v>
      </c>
      <c r="F22" s="29" t="s">
        <v>102</v>
      </c>
      <c r="G22" s="38">
        <v>3116</v>
      </c>
      <c r="H22" s="38"/>
      <c r="I22" s="32">
        <f aca="true" t="shared" si="0" ref="I22:I27">G22-H22</f>
        <v>3116</v>
      </c>
      <c r="J22" s="54">
        <f aca="true" t="shared" si="1" ref="J22:J27">I22/1000</f>
        <v>3.116</v>
      </c>
      <c r="K22" s="26"/>
    </row>
    <row r="23" spans="1:11" s="27" customFormat="1" ht="19.5" customHeight="1">
      <c r="A23" s="28" t="s">
        <v>117</v>
      </c>
      <c r="B23" s="29">
        <v>27349291</v>
      </c>
      <c r="C23" s="29" t="s">
        <v>126</v>
      </c>
      <c r="D23" s="29" t="s">
        <v>118</v>
      </c>
      <c r="E23" s="64">
        <v>3759</v>
      </c>
      <c r="F23" s="64">
        <v>2019</v>
      </c>
      <c r="G23" s="32">
        <v>494</v>
      </c>
      <c r="H23" s="32"/>
      <c r="I23" s="32">
        <f t="shared" si="0"/>
        <v>494</v>
      </c>
      <c r="J23" s="54">
        <f t="shared" si="1"/>
        <v>0.494</v>
      </c>
      <c r="K23" s="26"/>
    </row>
    <row r="24" spans="1:11" s="27" customFormat="1" ht="19.5" customHeight="1">
      <c r="A24" s="28" t="s">
        <v>117</v>
      </c>
      <c r="B24" s="29" t="s">
        <v>127</v>
      </c>
      <c r="C24" s="29" t="s">
        <v>128</v>
      </c>
      <c r="D24" s="29" t="s">
        <v>118</v>
      </c>
      <c r="E24" s="29" t="s">
        <v>129</v>
      </c>
      <c r="F24" s="29" t="s">
        <v>102</v>
      </c>
      <c r="G24" s="32">
        <v>722</v>
      </c>
      <c r="H24" s="32"/>
      <c r="I24" s="32">
        <f t="shared" si="0"/>
        <v>722</v>
      </c>
      <c r="J24" s="54">
        <f t="shared" si="1"/>
        <v>0.722</v>
      </c>
      <c r="K24" s="26"/>
    </row>
    <row r="25" spans="1:11" s="27" customFormat="1" ht="19.5" customHeight="1">
      <c r="A25" s="28" t="s">
        <v>117</v>
      </c>
      <c r="B25" s="29" t="s">
        <v>70</v>
      </c>
      <c r="C25" s="29" t="s">
        <v>130</v>
      </c>
      <c r="D25" s="29" t="s">
        <v>118</v>
      </c>
      <c r="E25" s="29" t="s">
        <v>129</v>
      </c>
      <c r="F25" s="29" t="s">
        <v>102</v>
      </c>
      <c r="G25" s="32">
        <v>3040</v>
      </c>
      <c r="H25" s="32"/>
      <c r="I25" s="32">
        <f t="shared" si="0"/>
        <v>3040</v>
      </c>
      <c r="J25" s="54">
        <f t="shared" si="1"/>
        <v>3.04</v>
      </c>
      <c r="K25" s="26"/>
    </row>
    <row r="26" spans="1:11" s="27" customFormat="1" ht="19.5" customHeight="1">
      <c r="A26" s="28" t="s">
        <v>117</v>
      </c>
      <c r="B26" s="29">
        <v>22980746</v>
      </c>
      <c r="C26" s="29" t="s">
        <v>131</v>
      </c>
      <c r="D26" s="29" t="s">
        <v>118</v>
      </c>
      <c r="E26" s="64">
        <v>2582</v>
      </c>
      <c r="F26" s="64">
        <v>2023</v>
      </c>
      <c r="G26" s="32">
        <v>190</v>
      </c>
      <c r="H26" s="32"/>
      <c r="I26" s="32">
        <f t="shared" si="0"/>
        <v>190</v>
      </c>
      <c r="J26" s="54">
        <f t="shared" si="1"/>
        <v>0.19</v>
      </c>
      <c r="K26" s="26"/>
    </row>
    <row r="27" spans="1:11" s="27" customFormat="1" ht="19.5" customHeight="1">
      <c r="A27" s="28" t="s">
        <v>117</v>
      </c>
      <c r="B27" s="29"/>
      <c r="C27" s="29" t="s">
        <v>132</v>
      </c>
      <c r="D27" s="29" t="s">
        <v>118</v>
      </c>
      <c r="E27" s="64"/>
      <c r="F27" s="64"/>
      <c r="G27" s="32">
        <v>190</v>
      </c>
      <c r="H27" s="32"/>
      <c r="I27" s="32">
        <f t="shared" si="0"/>
        <v>190</v>
      </c>
      <c r="J27" s="54">
        <f t="shared" si="1"/>
        <v>0.19</v>
      </c>
      <c r="K27" s="26"/>
    </row>
    <row r="28" spans="2:11" s="19" customFormat="1" ht="19.5" customHeight="1">
      <c r="B28" s="41"/>
      <c r="C28" s="41"/>
      <c r="D28" s="42" t="s">
        <v>106</v>
      </c>
      <c r="E28" s="41"/>
      <c r="F28" s="41"/>
      <c r="G28" s="43">
        <f>SUM(G22:G27)</f>
        <v>7752</v>
      </c>
      <c r="H28" s="43">
        <f>SUM(H22:H27)</f>
        <v>0</v>
      </c>
      <c r="I28" s="43">
        <f>SUM(I22:I27)</f>
        <v>7752</v>
      </c>
      <c r="J28" s="43">
        <f>SUM(J22:J27)</f>
        <v>7.752000000000002</v>
      </c>
      <c r="K28" s="43">
        <f>SUM(K22:K27)</f>
        <v>0</v>
      </c>
    </row>
  </sheetData>
  <sheetProtection/>
  <printOptions horizontalCentered="1"/>
  <pageMargins left="0.25" right="0.25" top="0.25" bottom="0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2024-01-18T09:44:51Z</cp:lastPrinted>
  <dcterms:created xsi:type="dcterms:W3CDTF">2024-01-18T06:21:12Z</dcterms:created>
  <dcterms:modified xsi:type="dcterms:W3CDTF">2024-01-29T10:01:02Z</dcterms:modified>
  <cp:category/>
  <cp:version/>
  <cp:contentType/>
  <cp:contentStatus/>
</cp:coreProperties>
</file>